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lab15\Desktop\"/>
    </mc:Choice>
  </mc:AlternateContent>
  <bookViews>
    <workbookView xWindow="0" yWindow="0" windowWidth="25200" windowHeight="11925"/>
  </bookViews>
  <sheets>
    <sheet name="Heat Loss" sheetId="1" r:id="rId1"/>
  </sheets>
  <externalReferences>
    <externalReference r:id="rId2"/>
  </externalReferences>
  <definedNames>
    <definedName name="area">'Heat Loss'!$C$15</definedName>
    <definedName name="changeoft">'Heat Loss'!$C$21</definedName>
    <definedName name="length">'Heat Loss'!$C$13</definedName>
    <definedName name="T">'Heat Loss'!$E$20</definedName>
    <definedName name="thickness">'Heat Loss'!$C$16</definedName>
    <definedName name="Tinf">'Heat Loss'!$C$19</definedName>
    <definedName name="To">'Heat Loss'!$C$20</definedName>
    <definedName name="width">'Heat Loss'!$C$14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O8" i="1" l="1"/>
  <c r="O9" i="1"/>
  <c r="O10" i="1"/>
  <c r="O11" i="1"/>
  <c r="O12" i="1"/>
  <c r="O13" i="1"/>
  <c r="O14" i="1"/>
  <c r="O15" i="1"/>
  <c r="O7" i="1"/>
  <c r="N10" i="1"/>
  <c r="N12" i="1"/>
  <c r="N14" i="1"/>
  <c r="N8" i="1"/>
  <c r="C21" i="1"/>
  <c r="B21" i="1"/>
  <c r="C20" i="1"/>
  <c r="C19" i="1"/>
  <c r="C16" i="1"/>
  <c r="C14" i="1"/>
  <c r="C13" i="1"/>
  <c r="B15" i="1"/>
  <c r="R8" i="1" l="1"/>
  <c r="V8" i="1" l="1"/>
  <c r="Q12" i="1"/>
  <c r="R9" i="1"/>
  <c r="U7" i="1"/>
  <c r="S7" i="1"/>
  <c r="V9" i="1"/>
  <c r="U14" i="1"/>
  <c r="Q7" i="1"/>
  <c r="V12" i="1"/>
  <c r="S9" i="1"/>
  <c r="R13" i="1"/>
  <c r="U9" i="1"/>
  <c r="U13" i="1"/>
  <c r="R10" i="1"/>
  <c r="T10" i="1"/>
  <c r="S15" i="1"/>
  <c r="P10" i="1"/>
  <c r="V10" i="1"/>
  <c r="T11" i="1"/>
  <c r="T15" i="1"/>
  <c r="P11" i="1"/>
  <c r="R12" i="1"/>
  <c r="Q8" i="1"/>
  <c r="P14" i="1"/>
  <c r="S8" i="1"/>
  <c r="S12" i="1"/>
  <c r="Q9" i="1"/>
  <c r="I7" i="1"/>
  <c r="K7" i="1" s="1"/>
  <c r="T12" i="1"/>
  <c r="R14" i="1"/>
  <c r="U15" i="1"/>
  <c r="Q14" i="1"/>
  <c r="P8" i="1"/>
  <c r="P7" i="1"/>
  <c r="T9" i="1"/>
  <c r="V11" i="1"/>
  <c r="T13" i="1"/>
  <c r="R15" i="1"/>
  <c r="Q11" i="1"/>
  <c r="R7" i="1"/>
  <c r="P13" i="1"/>
  <c r="S13" i="1"/>
  <c r="V14" i="1"/>
  <c r="Q10" i="1"/>
  <c r="T7" i="1"/>
  <c r="P12" i="1"/>
  <c r="U8" i="1"/>
  <c r="S10" i="1"/>
  <c r="R11" i="1"/>
  <c r="U12" i="1"/>
  <c r="S14" i="1"/>
  <c r="V15" i="1"/>
  <c r="Q15" i="1"/>
  <c r="P9" i="1"/>
  <c r="S11" i="1"/>
  <c r="T14" i="1"/>
  <c r="V7" i="1"/>
  <c r="T8" i="1"/>
  <c r="U11" i="1"/>
  <c r="U10" i="1"/>
  <c r="V13" i="1"/>
  <c r="Q13" i="1"/>
  <c r="P15" i="1"/>
  <c r="I8" i="1"/>
  <c r="K8" i="1" s="1"/>
  <c r="I11" i="1"/>
  <c r="K11" i="1" s="1"/>
  <c r="I10" i="1"/>
  <c r="J10" i="1" s="1"/>
  <c r="I14" i="1"/>
  <c r="J14" i="1" s="1"/>
  <c r="I6" i="1"/>
  <c r="K6" i="1" s="1"/>
  <c r="I12" i="1"/>
  <c r="K12" i="1" s="1"/>
  <c r="I9" i="1"/>
  <c r="K9" i="1" s="1"/>
  <c r="I13" i="1"/>
  <c r="K13" i="1" s="1"/>
  <c r="J7" i="1"/>
  <c r="J11" i="1"/>
  <c r="J12" i="1" l="1"/>
  <c r="K10" i="1"/>
  <c r="J13" i="1"/>
  <c r="K14" i="1"/>
  <c r="J8" i="1"/>
  <c r="J6" i="1"/>
  <c r="J9" i="1"/>
</calcChain>
</file>

<file path=xl/sharedStrings.xml><?xml version="1.0" encoding="utf-8"?>
<sst xmlns="http://schemas.openxmlformats.org/spreadsheetml/2006/main" count="71" uniqueCount="47">
  <si>
    <t>1D Heat Loss Calculations</t>
  </si>
  <si>
    <t>Governing Equation =</t>
  </si>
  <si>
    <r>
      <t>(A/R)*</t>
    </r>
    <r>
      <rPr>
        <sz val="11"/>
        <color theme="1"/>
        <rFont val="Calibri"/>
        <family val="2"/>
      </rPr>
      <t>ΔT</t>
    </r>
  </si>
  <si>
    <t>Variables</t>
  </si>
  <si>
    <t>Thickness of Insul.</t>
  </si>
  <si>
    <t>Conductivity</t>
  </si>
  <si>
    <t>Temperature</t>
  </si>
  <si>
    <t>Length</t>
  </si>
  <si>
    <t>Width</t>
  </si>
  <si>
    <t>inches</t>
  </si>
  <si>
    <t>m</t>
  </si>
  <si>
    <t>Thickness</t>
  </si>
  <si>
    <t>"All units will be converted to the metric system"</t>
  </si>
  <si>
    <t>Ambient Temp.</t>
  </si>
  <si>
    <t>Oven Temp.</t>
  </si>
  <si>
    <t>F</t>
  </si>
  <si>
    <t>C</t>
  </si>
  <si>
    <t>ΔT</t>
  </si>
  <si>
    <t>Material</t>
  </si>
  <si>
    <t>fiberglass</t>
  </si>
  <si>
    <t>Air</t>
  </si>
  <si>
    <t>Vacuum</t>
  </si>
  <si>
    <t>Ceramic Fiber insul.</t>
  </si>
  <si>
    <t>Microtherm</t>
  </si>
  <si>
    <t>Polyurethane</t>
  </si>
  <si>
    <t>Wool</t>
  </si>
  <si>
    <t>Sawdust</t>
  </si>
  <si>
    <t>Rei Megamat (polyurethane)</t>
  </si>
  <si>
    <t>-</t>
  </si>
  <si>
    <t>Resistance</t>
  </si>
  <si>
    <t>resistance =</t>
  </si>
  <si>
    <t>L/KA</t>
  </si>
  <si>
    <t>Assumptions</t>
  </si>
  <si>
    <t>"ignored resistance of steel since it has low conductivity"</t>
  </si>
  <si>
    <t>Surface Area</t>
  </si>
  <si>
    <t>(W/m*K)</t>
  </si>
  <si>
    <t>(K/W)</t>
  </si>
  <si>
    <t>W*m^2</t>
  </si>
  <si>
    <t>Heat Loss Rate</t>
  </si>
  <si>
    <t>Heat Loss</t>
  </si>
  <si>
    <t>W</t>
  </si>
  <si>
    <t>Varying the Thickness</t>
  </si>
  <si>
    <t>Fiberglass</t>
  </si>
  <si>
    <t>Ceramic Fiber</t>
  </si>
  <si>
    <t xml:space="preserve">Rei Megamat </t>
  </si>
  <si>
    <t xml:space="preserve">Bar graphs show which insulations provide the best results for heat loss. The smaller bars being the best insulators at 1.5 inches. </t>
  </si>
  <si>
    <t>"ignores convection and radiation"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</si>
</sst>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3" fillId="0" borderId="1" xfId="0" applyFont="1" applyBorder="1"/>
    <xf numFmtId="164" fontId="0" fillId="0" borderId="1" xfId="0" applyNumberForma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0" fontId="1" fillId="4" borderId="5" xfId="0" quotePrefix="1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700195601464897"/>
          <c:y val="6.4391486873159418E-2"/>
          <c:w val="0.80668984908117813"/>
          <c:h val="0.6256006324795337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f>'[1]Initial Heat Loss'!$I$3:$I$11</c:f>
              <c:strCache>
                <c:ptCount val="9"/>
                <c:pt idx="0">
                  <c:v>fiberglass</c:v>
                </c:pt>
                <c:pt idx="1">
                  <c:v>Air</c:v>
                </c:pt>
                <c:pt idx="2">
                  <c:v>Vacuum</c:v>
                </c:pt>
                <c:pt idx="3">
                  <c:v>Ceramic Fiber insul.</c:v>
                </c:pt>
                <c:pt idx="4">
                  <c:v>Microtherm</c:v>
                </c:pt>
                <c:pt idx="5">
                  <c:v>Polyurethane</c:v>
                </c:pt>
                <c:pt idx="6">
                  <c:v>Wool</c:v>
                </c:pt>
                <c:pt idx="7">
                  <c:v>Sawdust</c:v>
                </c:pt>
                <c:pt idx="8">
                  <c:v>Rei Megamat (polyurethane)</c:v>
                </c:pt>
              </c:strCache>
            </c:strRef>
          </c:cat>
          <c:val>
            <c:numRef>
              <c:f>'Heat Loss'!$K$6:$K$14</c:f>
              <c:numCache>
                <c:formatCode>0.00</c:formatCode>
                <c:ptCount val="9"/>
                <c:pt idx="0">
                  <c:v>55.103888888888896</c:v>
                </c:pt>
                <c:pt idx="1">
                  <c:v>7.761111111111112</c:v>
                </c:pt>
                <c:pt idx="2">
                  <c:v>1.5522222222222226</c:v>
                </c:pt>
                <c:pt idx="3">
                  <c:v>31.044444444444448</c:v>
                </c:pt>
                <c:pt idx="4">
                  <c:v>5.4327777777777788</c:v>
                </c:pt>
                <c:pt idx="5">
                  <c:v>6.2088888888888905</c:v>
                </c:pt>
                <c:pt idx="6">
                  <c:v>11.382962962962964</c:v>
                </c:pt>
                <c:pt idx="7">
                  <c:v>20.696296296296303</c:v>
                </c:pt>
                <c:pt idx="8">
                  <c:v>13.711296296296299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5371864"/>
        <c:axId val="235372256"/>
      </c:barChart>
      <c:catAx>
        <c:axId val="235371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5372256"/>
        <c:crosses val="autoZero"/>
        <c:auto val="1"/>
        <c:lblAlgn val="ctr"/>
        <c:lblOffset val="100"/>
        <c:noMultiLvlLbl val="0"/>
      </c:catAx>
      <c:valAx>
        <c:axId val="235372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Heat Loss (W)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5371864"/>
        <c:crosses val="autoZero"/>
        <c:crossBetween val="between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398224996650194"/>
          <c:y val="3.1957385678953253E-2"/>
          <c:w val="0.82147328430792999"/>
          <c:h val="0.814653314089935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'Heat Loss'!$P$4</c:f>
              <c:strCache>
                <c:ptCount val="1"/>
                <c:pt idx="0">
                  <c:v>Fiberglass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trendline>
            <c:name>Fiberglass</c:nam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power"/>
            <c:dispRSqr val="0"/>
            <c:dispEq val="0"/>
          </c:trendline>
          <c:xVal>
            <c:numRef>
              <c:f>'Heat Loss'!$N$7:$N$15</c:f>
              <c:numCache>
                <c:formatCode>General</c:formatCode>
                <c:ptCount val="9"/>
                <c:pt idx="0">
                  <c:v>0.5</c:v>
                </c:pt>
                <c:pt idx="1">
                  <c:v>0.75</c:v>
                </c:pt>
                <c:pt idx="2">
                  <c:v>1.5</c:v>
                </c:pt>
                <c:pt idx="3">
                  <c:v>1.75</c:v>
                </c:pt>
                <c:pt idx="4">
                  <c:v>2.5</c:v>
                </c:pt>
                <c:pt idx="5">
                  <c:v>2.75</c:v>
                </c:pt>
                <c:pt idx="6">
                  <c:v>3.5</c:v>
                </c:pt>
                <c:pt idx="7">
                  <c:v>3.75</c:v>
                </c:pt>
                <c:pt idx="8">
                  <c:v>4.5</c:v>
                </c:pt>
              </c:numCache>
            </c:numRef>
          </c:xVal>
          <c:yVal>
            <c:numRef>
              <c:f>'Heat Loss'!$P$7:$P$15</c:f>
              <c:numCache>
                <c:formatCode>0.00</c:formatCode>
                <c:ptCount val="9"/>
                <c:pt idx="0">
                  <c:v>165.31166666666667</c:v>
                </c:pt>
                <c:pt idx="1">
                  <c:v>110.20777777777779</c:v>
                </c:pt>
                <c:pt idx="2">
                  <c:v>55.103888888888896</c:v>
                </c:pt>
                <c:pt idx="3">
                  <c:v>47.231904761904765</c:v>
                </c:pt>
                <c:pt idx="4">
                  <c:v>33.062333333333335</c:v>
                </c:pt>
                <c:pt idx="5">
                  <c:v>30.056666666666668</c:v>
                </c:pt>
                <c:pt idx="6">
                  <c:v>23.615952380952383</c:v>
                </c:pt>
                <c:pt idx="7">
                  <c:v>22.041555555555558</c:v>
                </c:pt>
                <c:pt idx="8">
                  <c:v>18.367962962962963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'Heat Loss'!$Q$4</c:f>
              <c:strCache>
                <c:ptCount val="1"/>
                <c:pt idx="0">
                  <c:v>Air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trendline>
            <c:name>Air</c:nam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power"/>
            <c:dispRSqr val="0"/>
            <c:dispEq val="0"/>
          </c:trendline>
          <c:xVal>
            <c:numRef>
              <c:f>'Heat Loss'!$N$7:$N$15</c:f>
              <c:numCache>
                <c:formatCode>General</c:formatCode>
                <c:ptCount val="9"/>
                <c:pt idx="0">
                  <c:v>0.5</c:v>
                </c:pt>
                <c:pt idx="1">
                  <c:v>0.75</c:v>
                </c:pt>
                <c:pt idx="2">
                  <c:v>1.5</c:v>
                </c:pt>
                <c:pt idx="3">
                  <c:v>1.75</c:v>
                </c:pt>
                <c:pt idx="4">
                  <c:v>2.5</c:v>
                </c:pt>
                <c:pt idx="5">
                  <c:v>2.75</c:v>
                </c:pt>
                <c:pt idx="6">
                  <c:v>3.5</c:v>
                </c:pt>
                <c:pt idx="7">
                  <c:v>3.75</c:v>
                </c:pt>
                <c:pt idx="8">
                  <c:v>4.5</c:v>
                </c:pt>
              </c:numCache>
            </c:numRef>
          </c:xVal>
          <c:yVal>
            <c:numRef>
              <c:f>'Heat Loss'!$Q$7:$Q$15</c:f>
              <c:numCache>
                <c:formatCode>0.00</c:formatCode>
                <c:ptCount val="9"/>
                <c:pt idx="0">
                  <c:v>23.283333333333335</c:v>
                </c:pt>
                <c:pt idx="1">
                  <c:v>15.522222222222224</c:v>
                </c:pt>
                <c:pt idx="2">
                  <c:v>7.761111111111112</c:v>
                </c:pt>
                <c:pt idx="3">
                  <c:v>6.6523809523809527</c:v>
                </c:pt>
                <c:pt idx="4">
                  <c:v>4.6566666666666663</c:v>
                </c:pt>
                <c:pt idx="5">
                  <c:v>4.2333333333333343</c:v>
                </c:pt>
                <c:pt idx="6">
                  <c:v>3.3261904761904764</c:v>
                </c:pt>
                <c:pt idx="7">
                  <c:v>3.1044444444444443</c:v>
                </c:pt>
                <c:pt idx="8">
                  <c:v>2.587037037037037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'Heat Loss'!$R$4</c:f>
              <c:strCache>
                <c:ptCount val="1"/>
                <c:pt idx="0">
                  <c:v>Vacuum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trendline>
            <c:name>Vacuum</c:name>
            <c:spPr>
              <a:ln w="19050" cap="rnd">
                <a:solidFill>
                  <a:schemeClr val="accent3"/>
                </a:solidFill>
                <a:prstDash val="solid"/>
              </a:ln>
              <a:effectLst/>
            </c:spPr>
            <c:trendlineType val="power"/>
            <c:dispRSqr val="0"/>
            <c:dispEq val="0"/>
          </c:trendline>
          <c:xVal>
            <c:numRef>
              <c:f>'Heat Loss'!$N$7:$N$15</c:f>
              <c:numCache>
                <c:formatCode>General</c:formatCode>
                <c:ptCount val="9"/>
                <c:pt idx="0">
                  <c:v>0.5</c:v>
                </c:pt>
                <c:pt idx="1">
                  <c:v>0.75</c:v>
                </c:pt>
                <c:pt idx="2">
                  <c:v>1.5</c:v>
                </c:pt>
                <c:pt idx="3">
                  <c:v>1.75</c:v>
                </c:pt>
                <c:pt idx="4">
                  <c:v>2.5</c:v>
                </c:pt>
                <c:pt idx="5">
                  <c:v>2.75</c:v>
                </c:pt>
                <c:pt idx="6">
                  <c:v>3.5</c:v>
                </c:pt>
                <c:pt idx="7">
                  <c:v>3.75</c:v>
                </c:pt>
                <c:pt idx="8">
                  <c:v>4.5</c:v>
                </c:pt>
              </c:numCache>
            </c:numRef>
          </c:xVal>
          <c:yVal>
            <c:numRef>
              <c:f>'Heat Loss'!$R$7:$R$15</c:f>
              <c:numCache>
                <c:formatCode>0.00</c:formatCode>
                <c:ptCount val="9"/>
                <c:pt idx="0">
                  <c:v>4.6566666666666672</c:v>
                </c:pt>
                <c:pt idx="1">
                  <c:v>3.1044444444444452</c:v>
                </c:pt>
                <c:pt idx="2">
                  <c:v>1.5522222222222226</c:v>
                </c:pt>
                <c:pt idx="3">
                  <c:v>1.3304761904761906</c:v>
                </c:pt>
                <c:pt idx="4">
                  <c:v>0.93133333333333335</c:v>
                </c:pt>
                <c:pt idx="5">
                  <c:v>0.84666666666666668</c:v>
                </c:pt>
                <c:pt idx="6">
                  <c:v>0.66523809523809529</c:v>
                </c:pt>
                <c:pt idx="7">
                  <c:v>0.62088888888888893</c:v>
                </c:pt>
                <c:pt idx="8">
                  <c:v>0.51740740740740743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'Heat Loss'!$S$4</c:f>
              <c:strCache>
                <c:ptCount val="1"/>
                <c:pt idx="0">
                  <c:v>Ceramic Fiber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trendline>
            <c:name>Ceramic Fiber</c:name>
            <c:spPr>
              <a:ln w="19050" cap="rnd">
                <a:solidFill>
                  <a:schemeClr val="accent4"/>
                </a:solidFill>
                <a:prstDash val="solid"/>
              </a:ln>
              <a:effectLst/>
            </c:spPr>
            <c:trendlineType val="power"/>
            <c:dispRSqr val="0"/>
            <c:dispEq val="0"/>
          </c:trendline>
          <c:xVal>
            <c:numRef>
              <c:f>'Heat Loss'!$N$7:$N$15</c:f>
              <c:numCache>
                <c:formatCode>General</c:formatCode>
                <c:ptCount val="9"/>
                <c:pt idx="0">
                  <c:v>0.5</c:v>
                </c:pt>
                <c:pt idx="1">
                  <c:v>0.75</c:v>
                </c:pt>
                <c:pt idx="2">
                  <c:v>1.5</c:v>
                </c:pt>
                <c:pt idx="3">
                  <c:v>1.75</c:v>
                </c:pt>
                <c:pt idx="4">
                  <c:v>2.5</c:v>
                </c:pt>
                <c:pt idx="5">
                  <c:v>2.75</c:v>
                </c:pt>
                <c:pt idx="6">
                  <c:v>3.5</c:v>
                </c:pt>
                <c:pt idx="7">
                  <c:v>3.75</c:v>
                </c:pt>
                <c:pt idx="8">
                  <c:v>4.5</c:v>
                </c:pt>
              </c:numCache>
            </c:numRef>
          </c:xVal>
          <c:yVal>
            <c:numRef>
              <c:f>'Heat Loss'!$S$7:$S$15</c:f>
              <c:numCache>
                <c:formatCode>0.00</c:formatCode>
                <c:ptCount val="9"/>
                <c:pt idx="0">
                  <c:v>93.13333333333334</c:v>
                </c:pt>
                <c:pt idx="1">
                  <c:v>62.088888888888896</c:v>
                </c:pt>
                <c:pt idx="2">
                  <c:v>31.044444444444448</c:v>
                </c:pt>
                <c:pt idx="3">
                  <c:v>26.609523809523811</c:v>
                </c:pt>
                <c:pt idx="4">
                  <c:v>18.626666666666665</c:v>
                </c:pt>
                <c:pt idx="5">
                  <c:v>16.933333333333337</c:v>
                </c:pt>
                <c:pt idx="6">
                  <c:v>13.304761904761905</c:v>
                </c:pt>
                <c:pt idx="7">
                  <c:v>12.417777777777777</c:v>
                </c:pt>
                <c:pt idx="8">
                  <c:v>10.348148148148148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'Heat Loss'!$T$4</c:f>
              <c:strCache>
                <c:ptCount val="1"/>
                <c:pt idx="0">
                  <c:v>Microtherm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trendline>
            <c:name>Microtherm</c:name>
            <c:spPr>
              <a:ln w="19050" cap="rnd">
                <a:solidFill>
                  <a:schemeClr val="accent5"/>
                </a:solidFill>
                <a:prstDash val="solid"/>
              </a:ln>
              <a:effectLst/>
            </c:spPr>
            <c:trendlineType val="power"/>
            <c:dispRSqr val="0"/>
            <c:dispEq val="0"/>
          </c:trendline>
          <c:xVal>
            <c:numRef>
              <c:f>'Heat Loss'!$N$7:$N$15</c:f>
              <c:numCache>
                <c:formatCode>General</c:formatCode>
                <c:ptCount val="9"/>
                <c:pt idx="0">
                  <c:v>0.5</c:v>
                </c:pt>
                <c:pt idx="1">
                  <c:v>0.75</c:v>
                </c:pt>
                <c:pt idx="2">
                  <c:v>1.5</c:v>
                </c:pt>
                <c:pt idx="3">
                  <c:v>1.75</c:v>
                </c:pt>
                <c:pt idx="4">
                  <c:v>2.5</c:v>
                </c:pt>
                <c:pt idx="5">
                  <c:v>2.75</c:v>
                </c:pt>
                <c:pt idx="6">
                  <c:v>3.5</c:v>
                </c:pt>
                <c:pt idx="7">
                  <c:v>3.75</c:v>
                </c:pt>
                <c:pt idx="8">
                  <c:v>4.5</c:v>
                </c:pt>
              </c:numCache>
            </c:numRef>
          </c:xVal>
          <c:yVal>
            <c:numRef>
              <c:f>'Heat Loss'!$T$7:$T$15</c:f>
              <c:numCache>
                <c:formatCode>0.00</c:formatCode>
                <c:ptCount val="9"/>
                <c:pt idx="0">
                  <c:v>16.298333333333336</c:v>
                </c:pt>
                <c:pt idx="1">
                  <c:v>10.865555555555558</c:v>
                </c:pt>
                <c:pt idx="2">
                  <c:v>5.4327777777777788</c:v>
                </c:pt>
                <c:pt idx="3">
                  <c:v>4.6566666666666672</c:v>
                </c:pt>
                <c:pt idx="4">
                  <c:v>3.2596666666666669</c:v>
                </c:pt>
                <c:pt idx="5">
                  <c:v>2.9633333333333334</c:v>
                </c:pt>
                <c:pt idx="6">
                  <c:v>2.3283333333333336</c:v>
                </c:pt>
                <c:pt idx="7">
                  <c:v>2.173111111111111</c:v>
                </c:pt>
                <c:pt idx="8">
                  <c:v>1.810925925925926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'Heat Loss'!$U$4</c:f>
              <c:strCache>
                <c:ptCount val="1"/>
                <c:pt idx="0">
                  <c:v>Wool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trendline>
            <c:name>Wool</c:name>
            <c:spPr>
              <a:ln w="19050" cap="rnd">
                <a:solidFill>
                  <a:schemeClr val="accent6"/>
                </a:solidFill>
                <a:prstDash val="solid"/>
              </a:ln>
              <a:effectLst/>
            </c:spPr>
            <c:trendlineType val="power"/>
            <c:dispRSqr val="0"/>
            <c:dispEq val="0"/>
          </c:trendline>
          <c:xVal>
            <c:numRef>
              <c:f>'Heat Loss'!$N$7:$N$15</c:f>
              <c:numCache>
                <c:formatCode>General</c:formatCode>
                <c:ptCount val="9"/>
                <c:pt idx="0">
                  <c:v>0.5</c:v>
                </c:pt>
                <c:pt idx="1">
                  <c:v>0.75</c:v>
                </c:pt>
                <c:pt idx="2">
                  <c:v>1.5</c:v>
                </c:pt>
                <c:pt idx="3">
                  <c:v>1.75</c:v>
                </c:pt>
                <c:pt idx="4">
                  <c:v>2.5</c:v>
                </c:pt>
                <c:pt idx="5">
                  <c:v>2.75</c:v>
                </c:pt>
                <c:pt idx="6">
                  <c:v>3.5</c:v>
                </c:pt>
                <c:pt idx="7">
                  <c:v>3.75</c:v>
                </c:pt>
                <c:pt idx="8">
                  <c:v>4.5</c:v>
                </c:pt>
              </c:numCache>
            </c:numRef>
          </c:xVal>
          <c:yVal>
            <c:numRef>
              <c:f>'Heat Loss'!$U$7:$U$15</c:f>
              <c:numCache>
                <c:formatCode>0.00</c:formatCode>
                <c:ptCount val="9"/>
                <c:pt idx="0">
                  <c:v>34.148888888888891</c:v>
                </c:pt>
                <c:pt idx="1">
                  <c:v>22.765925925925927</c:v>
                </c:pt>
                <c:pt idx="2">
                  <c:v>11.382962962962964</c:v>
                </c:pt>
                <c:pt idx="3">
                  <c:v>9.7568253968253984</c:v>
                </c:pt>
                <c:pt idx="4">
                  <c:v>6.8297777777777773</c:v>
                </c:pt>
                <c:pt idx="5">
                  <c:v>6.2088888888888896</c:v>
                </c:pt>
                <c:pt idx="6">
                  <c:v>4.8784126984126992</c:v>
                </c:pt>
                <c:pt idx="7">
                  <c:v>4.5531851851851846</c:v>
                </c:pt>
                <c:pt idx="8">
                  <c:v>3.7943209876543214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'Heat Loss'!$V$4</c:f>
              <c:strCache>
                <c:ptCount val="1"/>
                <c:pt idx="0">
                  <c:v>Rei Megamat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trendline>
            <c:name>Rei Megamat</c:name>
            <c:spPr>
              <a:ln w="19050" cap="rnd">
                <a:solidFill>
                  <a:schemeClr val="accent1">
                    <a:lumMod val="60000"/>
                  </a:schemeClr>
                </a:solidFill>
                <a:prstDash val="solid"/>
              </a:ln>
              <a:effectLst/>
            </c:spPr>
            <c:trendlineType val="power"/>
            <c:dispRSqr val="0"/>
            <c:dispEq val="0"/>
          </c:trendline>
          <c:xVal>
            <c:numRef>
              <c:f>'Heat Loss'!$N$7:$N$15</c:f>
              <c:numCache>
                <c:formatCode>General</c:formatCode>
                <c:ptCount val="9"/>
                <c:pt idx="0">
                  <c:v>0.5</c:v>
                </c:pt>
                <c:pt idx="1">
                  <c:v>0.75</c:v>
                </c:pt>
                <c:pt idx="2">
                  <c:v>1.5</c:v>
                </c:pt>
                <c:pt idx="3">
                  <c:v>1.75</c:v>
                </c:pt>
                <c:pt idx="4">
                  <c:v>2.5</c:v>
                </c:pt>
                <c:pt idx="5">
                  <c:v>2.75</c:v>
                </c:pt>
                <c:pt idx="6">
                  <c:v>3.5</c:v>
                </c:pt>
                <c:pt idx="7">
                  <c:v>3.75</c:v>
                </c:pt>
                <c:pt idx="8">
                  <c:v>4.5</c:v>
                </c:pt>
              </c:numCache>
            </c:numRef>
          </c:xVal>
          <c:yVal>
            <c:numRef>
              <c:f>'Heat Loss'!$V$7:$V$15</c:f>
              <c:numCache>
                <c:formatCode>0.00</c:formatCode>
                <c:ptCount val="9"/>
                <c:pt idx="0">
                  <c:v>41.13388888888889</c:v>
                </c:pt>
                <c:pt idx="1">
                  <c:v>27.422592592592597</c:v>
                </c:pt>
                <c:pt idx="2">
                  <c:v>13.711296296296299</c:v>
                </c:pt>
                <c:pt idx="3">
                  <c:v>11.752539682539682</c:v>
                </c:pt>
                <c:pt idx="4">
                  <c:v>8.2267777777777766</c:v>
                </c:pt>
                <c:pt idx="5">
                  <c:v>7.4788888888888883</c:v>
                </c:pt>
                <c:pt idx="6">
                  <c:v>5.8762698412698411</c:v>
                </c:pt>
                <c:pt idx="7">
                  <c:v>5.4845185185185183</c:v>
                </c:pt>
                <c:pt idx="8">
                  <c:v>4.5704320987654317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5373040"/>
        <c:axId val="235373432"/>
      </c:scatterChart>
      <c:valAx>
        <c:axId val="2353730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Thickness (inches)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5373432"/>
        <c:crosses val="autoZero"/>
        <c:crossBetween val="midCat"/>
        <c:minorUnit val="0.5"/>
      </c:valAx>
      <c:valAx>
        <c:axId val="2353734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Heat Loss(W)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5373040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ayout>
        <c:manualLayout>
          <c:xMode val="edge"/>
          <c:yMode val="edge"/>
          <c:x val="0.60224145405247764"/>
          <c:y val="8.4330592025248285E-2"/>
          <c:w val="0.31367446186343823"/>
          <c:h val="0.4514010084330592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304799</xdr:colOff>
      <xdr:row>19</xdr:row>
      <xdr:rowOff>9525</xdr:rowOff>
    </xdr:from>
    <xdr:to>
      <xdr:col>11</xdr:col>
      <xdr:colOff>381000</xdr:colOff>
      <xdr:row>36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561975</xdr:colOff>
      <xdr:row>17</xdr:row>
      <xdr:rowOff>71437</xdr:rowOff>
    </xdr:from>
    <xdr:to>
      <xdr:col>21</xdr:col>
      <xdr:colOff>133350</xdr:colOff>
      <xdr:row>36</xdr:row>
      <xdr:rowOff>28575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bloEA/Downloads/thebettercalc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ergy"/>
      <sheetName val="Initial Heat Loss"/>
      <sheetName val="Deflection of Thermos Grill"/>
      <sheetName val="Convection of a Rectangle"/>
      <sheetName val="Convection of a Cylinder"/>
    </sheetNames>
    <sheetDataSet>
      <sheetData sheetId="0"/>
      <sheetData sheetId="1">
        <row r="3">
          <cell r="I3" t="str">
            <v>fiberglass</v>
          </cell>
        </row>
        <row r="4">
          <cell r="I4" t="str">
            <v>Air</v>
          </cell>
        </row>
        <row r="5">
          <cell r="I5" t="str">
            <v>Vacuum</v>
          </cell>
        </row>
        <row r="6">
          <cell r="I6" t="str">
            <v>Ceramic Fiber insul.</v>
          </cell>
        </row>
        <row r="7">
          <cell r="I7" t="str">
            <v>Microtherm</v>
          </cell>
        </row>
        <row r="8">
          <cell r="I8" t="str">
            <v>Polyurethane</v>
          </cell>
        </row>
        <row r="9">
          <cell r="I9" t="str">
            <v>Wool</v>
          </cell>
        </row>
        <row r="10">
          <cell r="I10" t="str">
            <v>Sawdust</v>
          </cell>
        </row>
        <row r="11">
          <cell r="I11" t="str">
            <v>Rei Megamat (polyurethane)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9"/>
  <sheetViews>
    <sheetView tabSelected="1" topLeftCell="A3" workbookViewId="0">
      <selection activeCell="C15" sqref="C15"/>
    </sheetView>
  </sheetViews>
  <sheetFormatPr defaultRowHeight="15" x14ac:dyDescent="0.25"/>
  <cols>
    <col min="1" max="1" width="14.85546875" bestFit="1" customWidth="1"/>
    <col min="7" max="7" width="27" bestFit="1" customWidth="1"/>
    <col min="8" max="8" width="12.140625" bestFit="1" customWidth="1"/>
    <col min="9" max="9" width="10.42578125" bestFit="1" customWidth="1"/>
    <col min="10" max="10" width="13.85546875" bestFit="1" customWidth="1"/>
    <col min="14" max="15" width="9.5703125" bestFit="1" customWidth="1"/>
    <col min="16" max="18" width="12" bestFit="1" customWidth="1"/>
    <col min="19" max="19" width="13.28515625" bestFit="1" customWidth="1"/>
    <col min="20" max="21" width="12" bestFit="1" customWidth="1"/>
    <col min="22" max="22" width="13.140625" bestFit="1" customWidth="1"/>
  </cols>
  <sheetData>
    <row r="1" spans="1:22" ht="18.75" x14ac:dyDescent="0.3">
      <c r="A1" s="17" t="s">
        <v>0</v>
      </c>
      <c r="B1" s="17"/>
      <c r="C1" s="17"/>
      <c r="D1" s="17"/>
    </row>
    <row r="2" spans="1:22" ht="15.75" thickBot="1" x14ac:dyDescent="0.3"/>
    <row r="3" spans="1:22" ht="19.5" thickBot="1" x14ac:dyDescent="0.35">
      <c r="A3" s="18" t="s">
        <v>1</v>
      </c>
      <c r="B3" s="19"/>
      <c r="C3" s="19"/>
      <c r="D3" s="2" t="s">
        <v>2</v>
      </c>
      <c r="N3" s="25" t="s">
        <v>41</v>
      </c>
      <c r="O3" s="25"/>
      <c r="P3" s="25"/>
    </row>
    <row r="4" spans="1:22" x14ac:dyDescent="0.25">
      <c r="A4" s="23" t="s">
        <v>12</v>
      </c>
      <c r="B4" s="23"/>
      <c r="C4" s="23"/>
      <c r="D4" s="23"/>
      <c r="E4" s="23"/>
      <c r="G4" s="7" t="s">
        <v>18</v>
      </c>
      <c r="H4" s="7" t="s">
        <v>5</v>
      </c>
      <c r="I4" s="7" t="s">
        <v>29</v>
      </c>
      <c r="J4" s="7" t="s">
        <v>38</v>
      </c>
      <c r="K4" s="7" t="s">
        <v>39</v>
      </c>
      <c r="N4" s="7"/>
      <c r="O4" s="7"/>
      <c r="P4" s="7" t="s">
        <v>42</v>
      </c>
      <c r="Q4" s="7" t="s">
        <v>20</v>
      </c>
      <c r="R4" s="7" t="s">
        <v>21</v>
      </c>
      <c r="S4" s="7" t="s">
        <v>43</v>
      </c>
      <c r="T4" s="7" t="s">
        <v>23</v>
      </c>
      <c r="U4" s="7" t="s">
        <v>25</v>
      </c>
      <c r="V4" s="7" t="s">
        <v>44</v>
      </c>
    </row>
    <row r="5" spans="1:22" ht="15.75" thickBot="1" x14ac:dyDescent="0.3">
      <c r="A5" s="1"/>
      <c r="B5" s="1"/>
      <c r="C5" s="1"/>
      <c r="D5" s="1"/>
      <c r="E5" s="1"/>
      <c r="G5" s="12" t="s">
        <v>28</v>
      </c>
      <c r="H5" s="13" t="s">
        <v>35</v>
      </c>
      <c r="I5" s="13" t="s">
        <v>36</v>
      </c>
      <c r="J5" s="13" t="s">
        <v>37</v>
      </c>
      <c r="K5" s="13" t="s">
        <v>40</v>
      </c>
      <c r="N5" s="7" t="s">
        <v>11</v>
      </c>
      <c r="O5" s="7" t="s">
        <v>11</v>
      </c>
      <c r="P5" s="7" t="s">
        <v>39</v>
      </c>
      <c r="Q5" s="7" t="s">
        <v>39</v>
      </c>
      <c r="R5" s="7" t="s">
        <v>39</v>
      </c>
      <c r="S5" s="7" t="s">
        <v>39</v>
      </c>
      <c r="T5" s="7" t="s">
        <v>39</v>
      </c>
      <c r="U5" s="7" t="s">
        <v>39</v>
      </c>
      <c r="V5" s="7" t="s">
        <v>39</v>
      </c>
    </row>
    <row r="6" spans="1:22" ht="15.75" thickBot="1" x14ac:dyDescent="0.3">
      <c r="A6" s="20" t="s">
        <v>3</v>
      </c>
      <c r="B6" s="20"/>
      <c r="G6" s="9" t="s">
        <v>19</v>
      </c>
      <c r="H6" s="10">
        <v>0.21299999999999999</v>
      </c>
      <c r="I6" s="11">
        <f t="shared" ref="I6:I14" si="0">thickness/(H6*area)</f>
        <v>2.7725407563491178</v>
      </c>
      <c r="J6" s="11">
        <f t="shared" ref="J6:J14" si="1">(area/I6)*changeoft</f>
        <v>3.5550824955555562</v>
      </c>
      <c r="K6" s="11">
        <f>changeoft/I6</f>
        <v>55.103888888888896</v>
      </c>
      <c r="N6" s="13" t="s">
        <v>9</v>
      </c>
      <c r="O6" s="13" t="s">
        <v>10</v>
      </c>
      <c r="P6" s="13" t="s">
        <v>40</v>
      </c>
      <c r="Q6" s="13" t="s">
        <v>40</v>
      </c>
      <c r="R6" s="13" t="s">
        <v>40</v>
      </c>
      <c r="S6" s="13" t="s">
        <v>40</v>
      </c>
      <c r="T6" s="13" t="s">
        <v>40</v>
      </c>
      <c r="U6" s="13" t="s">
        <v>40</v>
      </c>
      <c r="V6" s="13" t="s">
        <v>40</v>
      </c>
    </row>
    <row r="7" spans="1:22" x14ac:dyDescent="0.25">
      <c r="A7" s="21" t="s">
        <v>4</v>
      </c>
      <c r="B7" s="21"/>
      <c r="G7" s="4" t="s">
        <v>20</v>
      </c>
      <c r="H7" s="6">
        <v>0.03</v>
      </c>
      <c r="I7" s="8">
        <f t="shared" si="0"/>
        <v>19.685039370078737</v>
      </c>
      <c r="J7" s="8">
        <f t="shared" si="1"/>
        <v>0.5007158444444445</v>
      </c>
      <c r="K7" s="8">
        <f t="shared" ref="K7:K14" si="2">changeoft/I7</f>
        <v>7.761111111111112</v>
      </c>
      <c r="N7" s="9">
        <v>0.5</v>
      </c>
      <c r="O7" s="10">
        <f>N7*0.0254</f>
        <v>1.2699999999999999E-2</v>
      </c>
      <c r="P7" s="11">
        <f t="shared" ref="P7:P15" si="3">changeoft/(O7/($H$6*area))</f>
        <v>165.31166666666667</v>
      </c>
      <c r="Q7" s="11">
        <f t="shared" ref="Q7:Q15" si="4">changeoft/(O7/($H$7*area))</f>
        <v>23.283333333333335</v>
      </c>
      <c r="R7" s="11">
        <f t="shared" ref="R7:R15" si="5">changeoft/(O7/($H$8*area))</f>
        <v>4.6566666666666672</v>
      </c>
      <c r="S7" s="11">
        <f t="shared" ref="S7:S15" si="6">changeoft/(O7/($H$9*area))</f>
        <v>93.13333333333334</v>
      </c>
      <c r="T7" s="11">
        <f t="shared" ref="T7:T15" si="7">changeoft/(O7/($H$10*area))</f>
        <v>16.298333333333336</v>
      </c>
      <c r="U7" s="11">
        <f t="shared" ref="U7:U15" si="8">changeoft/(O7/($H$12*area))</f>
        <v>34.148888888888891</v>
      </c>
      <c r="V7" s="11">
        <f t="shared" ref="V7:V15" si="9">changeoft/(O7/($H$14*area))</f>
        <v>41.13388888888889</v>
      </c>
    </row>
    <row r="8" spans="1:22" x14ac:dyDescent="0.25">
      <c r="A8" s="22" t="s">
        <v>34</v>
      </c>
      <c r="B8" s="22"/>
      <c r="G8" s="4" t="s">
        <v>21</v>
      </c>
      <c r="H8" s="6">
        <v>6.0000000000000001E-3</v>
      </c>
      <c r="I8" s="8">
        <f t="shared" si="0"/>
        <v>98.425196850393675</v>
      </c>
      <c r="J8" s="8">
        <f t="shared" si="1"/>
        <v>0.10014316888888893</v>
      </c>
      <c r="K8" s="8">
        <f t="shared" si="2"/>
        <v>1.5522222222222226</v>
      </c>
      <c r="N8" s="4">
        <f>N7+0.25</f>
        <v>0.75</v>
      </c>
      <c r="O8" s="6">
        <f t="shared" ref="O8:O15" si="10">N8*0.0254</f>
        <v>1.9049999999999997E-2</v>
      </c>
      <c r="P8" s="8">
        <f t="shared" si="3"/>
        <v>110.20777777777779</v>
      </c>
      <c r="Q8" s="8">
        <f t="shared" si="4"/>
        <v>15.522222222222224</v>
      </c>
      <c r="R8" s="8">
        <f t="shared" si="5"/>
        <v>3.1044444444444452</v>
      </c>
      <c r="S8" s="8">
        <f t="shared" si="6"/>
        <v>62.088888888888896</v>
      </c>
      <c r="T8" s="8">
        <f t="shared" si="7"/>
        <v>10.865555555555558</v>
      </c>
      <c r="U8" s="8">
        <f t="shared" si="8"/>
        <v>22.765925925925927</v>
      </c>
      <c r="V8" s="8">
        <f t="shared" si="9"/>
        <v>27.422592592592597</v>
      </c>
    </row>
    <row r="9" spans="1:22" x14ac:dyDescent="0.25">
      <c r="A9" s="21" t="s">
        <v>5</v>
      </c>
      <c r="B9" s="21"/>
      <c r="G9" s="4" t="s">
        <v>22</v>
      </c>
      <c r="H9" s="6">
        <v>0.12</v>
      </c>
      <c r="I9" s="8">
        <f t="shared" si="0"/>
        <v>4.9212598425196843</v>
      </c>
      <c r="J9" s="8">
        <f t="shared" si="1"/>
        <v>2.002863377777778</v>
      </c>
      <c r="K9" s="8">
        <f t="shared" si="2"/>
        <v>31.044444444444448</v>
      </c>
      <c r="N9" s="4">
        <v>1.5</v>
      </c>
      <c r="O9" s="6">
        <f t="shared" si="10"/>
        <v>3.8099999999999995E-2</v>
      </c>
      <c r="P9" s="8">
        <f t="shared" si="3"/>
        <v>55.103888888888896</v>
      </c>
      <c r="Q9" s="8">
        <f t="shared" si="4"/>
        <v>7.761111111111112</v>
      </c>
      <c r="R9" s="8">
        <f t="shared" si="5"/>
        <v>1.5522222222222226</v>
      </c>
      <c r="S9" s="8">
        <f t="shared" si="6"/>
        <v>31.044444444444448</v>
      </c>
      <c r="T9" s="8">
        <f t="shared" si="7"/>
        <v>5.4327777777777788</v>
      </c>
      <c r="U9" s="8">
        <f t="shared" si="8"/>
        <v>11.382962962962964</v>
      </c>
      <c r="V9" s="8">
        <f t="shared" si="9"/>
        <v>13.711296296296299</v>
      </c>
    </row>
    <row r="10" spans="1:22" x14ac:dyDescent="0.25">
      <c r="A10" s="21" t="s">
        <v>6</v>
      </c>
      <c r="B10" s="21"/>
      <c r="G10" s="4" t="s">
        <v>23</v>
      </c>
      <c r="H10" s="6">
        <v>2.1000000000000001E-2</v>
      </c>
      <c r="I10" s="8">
        <f t="shared" si="0"/>
        <v>28.121484814398194</v>
      </c>
      <c r="J10" s="8">
        <f t="shared" si="1"/>
        <v>0.35050109111111116</v>
      </c>
      <c r="K10" s="8">
        <f t="shared" si="2"/>
        <v>5.4327777777777788</v>
      </c>
      <c r="N10" s="4">
        <f t="shared" ref="N10" si="11">N9+0.25</f>
        <v>1.75</v>
      </c>
      <c r="O10" s="6">
        <f t="shared" si="10"/>
        <v>4.4449999999999996E-2</v>
      </c>
      <c r="P10" s="8">
        <f t="shared" si="3"/>
        <v>47.231904761904765</v>
      </c>
      <c r="Q10" s="8">
        <f t="shared" si="4"/>
        <v>6.6523809523809527</v>
      </c>
      <c r="R10" s="8">
        <f t="shared" si="5"/>
        <v>1.3304761904761906</v>
      </c>
      <c r="S10" s="8">
        <f t="shared" si="6"/>
        <v>26.609523809523811</v>
      </c>
      <c r="T10" s="8">
        <f t="shared" si="7"/>
        <v>4.6566666666666672</v>
      </c>
      <c r="U10" s="8">
        <f t="shared" si="8"/>
        <v>9.7568253968253984</v>
      </c>
      <c r="V10" s="8">
        <f t="shared" si="9"/>
        <v>11.752539682539682</v>
      </c>
    </row>
    <row r="11" spans="1:22" x14ac:dyDescent="0.25">
      <c r="G11" s="4" t="s">
        <v>24</v>
      </c>
      <c r="H11" s="6">
        <v>2.4E-2</v>
      </c>
      <c r="I11" s="8">
        <f t="shared" si="0"/>
        <v>24.606299212598419</v>
      </c>
      <c r="J11" s="8">
        <f t="shared" si="1"/>
        <v>0.4005726755555557</v>
      </c>
      <c r="K11" s="8">
        <f t="shared" si="2"/>
        <v>6.2088888888888905</v>
      </c>
      <c r="N11" s="14">
        <v>2.5</v>
      </c>
      <c r="O11" s="15">
        <f t="shared" si="10"/>
        <v>6.3500000000000001E-2</v>
      </c>
      <c r="P11" s="16">
        <f t="shared" si="3"/>
        <v>33.062333333333335</v>
      </c>
      <c r="Q11" s="16">
        <f t="shared" si="4"/>
        <v>4.6566666666666663</v>
      </c>
      <c r="R11" s="16">
        <f t="shared" si="5"/>
        <v>0.93133333333333335</v>
      </c>
      <c r="S11" s="16">
        <f t="shared" si="6"/>
        <v>18.626666666666665</v>
      </c>
      <c r="T11" s="16">
        <f t="shared" si="7"/>
        <v>3.2596666666666669</v>
      </c>
      <c r="U11" s="16">
        <f t="shared" si="8"/>
        <v>6.8297777777777773</v>
      </c>
      <c r="V11" s="16">
        <f t="shared" si="9"/>
        <v>8.2267777777777766</v>
      </c>
    </row>
    <row r="12" spans="1:22" x14ac:dyDescent="0.25">
      <c r="A12" s="3"/>
      <c r="B12" s="4" t="s">
        <v>9</v>
      </c>
      <c r="C12" s="4" t="s">
        <v>10</v>
      </c>
      <c r="G12" s="4" t="s">
        <v>25</v>
      </c>
      <c r="H12" s="6">
        <v>4.3999999999999997E-2</v>
      </c>
      <c r="I12" s="8">
        <f t="shared" si="0"/>
        <v>13.421617752326412</v>
      </c>
      <c r="J12" s="8">
        <f t="shared" si="1"/>
        <v>0.73438323851851872</v>
      </c>
      <c r="K12" s="8">
        <f t="shared" si="2"/>
        <v>11.382962962962964</v>
      </c>
      <c r="N12" s="4">
        <f t="shared" ref="N12" si="12">N11+0.25</f>
        <v>2.75</v>
      </c>
      <c r="O12" s="6">
        <f t="shared" si="10"/>
        <v>6.9849999999999995E-2</v>
      </c>
      <c r="P12" s="8">
        <f t="shared" si="3"/>
        <v>30.056666666666668</v>
      </c>
      <c r="Q12" s="8">
        <f t="shared" si="4"/>
        <v>4.2333333333333343</v>
      </c>
      <c r="R12" s="8">
        <f t="shared" si="5"/>
        <v>0.84666666666666668</v>
      </c>
      <c r="S12" s="8">
        <f t="shared" si="6"/>
        <v>16.933333333333337</v>
      </c>
      <c r="T12" s="8">
        <f t="shared" si="7"/>
        <v>2.9633333333333334</v>
      </c>
      <c r="U12" s="8">
        <f t="shared" si="8"/>
        <v>6.2088888888888896</v>
      </c>
      <c r="V12" s="8">
        <f t="shared" si="9"/>
        <v>7.4788888888888883</v>
      </c>
    </row>
    <row r="13" spans="1:22" x14ac:dyDescent="0.25">
      <c r="A13" s="3" t="s">
        <v>7</v>
      </c>
      <c r="B13" s="3">
        <v>10</v>
      </c>
      <c r="C13" s="3">
        <f>B13*0.0254</f>
        <v>0.254</v>
      </c>
      <c r="G13" s="4" t="s">
        <v>26</v>
      </c>
      <c r="H13" s="6">
        <v>0.08</v>
      </c>
      <c r="I13" s="8">
        <f t="shared" si="0"/>
        <v>7.3818897637795251</v>
      </c>
      <c r="J13" s="8">
        <f t="shared" si="1"/>
        <v>1.3352422518518523</v>
      </c>
      <c r="K13" s="8">
        <f t="shared" si="2"/>
        <v>20.696296296296303</v>
      </c>
      <c r="N13" s="4">
        <v>3.5</v>
      </c>
      <c r="O13" s="6">
        <f t="shared" si="10"/>
        <v>8.8899999999999993E-2</v>
      </c>
      <c r="P13" s="8">
        <f t="shared" si="3"/>
        <v>23.615952380952383</v>
      </c>
      <c r="Q13" s="8">
        <f t="shared" si="4"/>
        <v>3.3261904761904764</v>
      </c>
      <c r="R13" s="8">
        <f t="shared" si="5"/>
        <v>0.66523809523809529</v>
      </c>
      <c r="S13" s="8">
        <f t="shared" si="6"/>
        <v>13.304761904761905</v>
      </c>
      <c r="T13" s="8">
        <f t="shared" si="7"/>
        <v>2.3283333333333336</v>
      </c>
      <c r="U13" s="8">
        <f t="shared" si="8"/>
        <v>4.8784126984126992</v>
      </c>
      <c r="V13" s="8">
        <f t="shared" si="9"/>
        <v>5.8762698412698411</v>
      </c>
    </row>
    <row r="14" spans="1:22" x14ac:dyDescent="0.25">
      <c r="A14" s="3" t="s">
        <v>8</v>
      </c>
      <c r="B14" s="3">
        <v>10</v>
      </c>
      <c r="C14" s="3">
        <f>B14*0.0254</f>
        <v>0.254</v>
      </c>
      <c r="G14" s="4" t="s">
        <v>27</v>
      </c>
      <c r="H14" s="6">
        <v>5.2999999999999999E-2</v>
      </c>
      <c r="I14" s="8">
        <f t="shared" si="0"/>
        <v>11.142475115138907</v>
      </c>
      <c r="J14" s="8">
        <f t="shared" si="1"/>
        <v>0.88459799185185206</v>
      </c>
      <c r="K14" s="8">
        <f t="shared" si="2"/>
        <v>13.711296296296299</v>
      </c>
      <c r="N14" s="4">
        <f t="shared" ref="N14" si="13">N13+0.25</f>
        <v>3.75</v>
      </c>
      <c r="O14" s="6">
        <f t="shared" si="10"/>
        <v>9.5250000000000001E-2</v>
      </c>
      <c r="P14" s="8">
        <f t="shared" si="3"/>
        <v>22.041555555555558</v>
      </c>
      <c r="Q14" s="8">
        <f t="shared" si="4"/>
        <v>3.1044444444444443</v>
      </c>
      <c r="R14" s="8">
        <f t="shared" si="5"/>
        <v>0.62088888888888893</v>
      </c>
      <c r="S14" s="8">
        <f t="shared" si="6"/>
        <v>12.417777777777777</v>
      </c>
      <c r="T14" s="8">
        <f t="shared" si="7"/>
        <v>2.173111111111111</v>
      </c>
      <c r="U14" s="8">
        <f t="shared" si="8"/>
        <v>4.5531851851851846</v>
      </c>
      <c r="V14" s="8">
        <f t="shared" si="9"/>
        <v>5.4845185185185183</v>
      </c>
    </row>
    <row r="15" spans="1:22" x14ac:dyDescent="0.25">
      <c r="A15" s="3" t="s">
        <v>34</v>
      </c>
      <c r="B15" s="3">
        <f>B13*B14</f>
        <v>100</v>
      </c>
      <c r="C15" s="3">
        <f>length*width</f>
        <v>6.4516000000000004E-2</v>
      </c>
      <c r="N15" s="4">
        <v>4.5</v>
      </c>
      <c r="O15" s="6">
        <f t="shared" si="10"/>
        <v>0.1143</v>
      </c>
      <c r="P15" s="8">
        <f t="shared" si="3"/>
        <v>18.367962962962963</v>
      </c>
      <c r="Q15" s="8">
        <f t="shared" si="4"/>
        <v>2.587037037037037</v>
      </c>
      <c r="R15" s="8">
        <f t="shared" si="5"/>
        <v>0.51740740740740743</v>
      </c>
      <c r="S15" s="8">
        <f t="shared" si="6"/>
        <v>10.348148148148148</v>
      </c>
      <c r="T15" s="8">
        <f t="shared" si="7"/>
        <v>1.810925925925926</v>
      </c>
      <c r="U15" s="8">
        <f t="shared" si="8"/>
        <v>3.7943209876543214</v>
      </c>
      <c r="V15" s="8">
        <f t="shared" si="9"/>
        <v>4.5704320987654317</v>
      </c>
    </row>
    <row r="16" spans="1:22" x14ac:dyDescent="0.25">
      <c r="A16" s="3" t="s">
        <v>11</v>
      </c>
      <c r="B16" s="3">
        <v>1.5</v>
      </c>
      <c r="C16" s="3">
        <f>B16*0.0254</f>
        <v>3.8099999999999995E-2</v>
      </c>
      <c r="E16" t="s">
        <v>32</v>
      </c>
    </row>
    <row r="17" spans="1:7" x14ac:dyDescent="0.25">
      <c r="E17" t="s">
        <v>33</v>
      </c>
    </row>
    <row r="18" spans="1:7" x14ac:dyDescent="0.25">
      <c r="A18" s="3"/>
      <c r="B18" s="4" t="s">
        <v>15</v>
      </c>
      <c r="C18" s="4" t="s">
        <v>16</v>
      </c>
      <c r="E18" s="26" t="s">
        <v>46</v>
      </c>
      <c r="F18" s="26"/>
      <c r="G18" s="26"/>
    </row>
    <row r="19" spans="1:7" x14ac:dyDescent="0.25">
      <c r="A19" s="3" t="s">
        <v>13</v>
      </c>
      <c r="B19" s="3">
        <v>75</v>
      </c>
      <c r="C19" s="3">
        <f>(B19-32)*5/9</f>
        <v>23.888888888888889</v>
      </c>
    </row>
    <row r="20" spans="1:7" x14ac:dyDescent="0.25">
      <c r="A20" s="3" t="s">
        <v>14</v>
      </c>
      <c r="B20" s="3">
        <v>350</v>
      </c>
      <c r="C20" s="3">
        <f>(B20-32)*5/9</f>
        <v>176.66666666666666</v>
      </c>
    </row>
    <row r="21" spans="1:7" x14ac:dyDescent="0.25">
      <c r="A21" s="5" t="s">
        <v>17</v>
      </c>
      <c r="B21" s="3">
        <f>B20-B19</f>
        <v>275</v>
      </c>
      <c r="C21" s="3">
        <f>To-Tinf</f>
        <v>152.77777777777777</v>
      </c>
    </row>
    <row r="23" spans="1:7" x14ac:dyDescent="0.25">
      <c r="A23" t="s">
        <v>30</v>
      </c>
      <c r="B23" t="s">
        <v>31</v>
      </c>
    </row>
    <row r="38" spans="7:11" x14ac:dyDescent="0.25">
      <c r="G38" s="24" t="s">
        <v>45</v>
      </c>
      <c r="H38" s="24"/>
      <c r="I38" s="24"/>
      <c r="J38" s="24"/>
      <c r="K38" s="24"/>
    </row>
    <row r="39" spans="7:11" x14ac:dyDescent="0.25">
      <c r="G39" s="24"/>
      <c r="H39" s="24"/>
      <c r="I39" s="24"/>
      <c r="J39" s="24"/>
      <c r="K39" s="24"/>
    </row>
  </sheetData>
  <mergeCells count="11">
    <mergeCell ref="A9:B9"/>
    <mergeCell ref="A10:B10"/>
    <mergeCell ref="A4:E4"/>
    <mergeCell ref="G38:K39"/>
    <mergeCell ref="N3:P3"/>
    <mergeCell ref="E18:G18"/>
    <mergeCell ref="A1:D1"/>
    <mergeCell ref="A3:C3"/>
    <mergeCell ref="A6:B6"/>
    <mergeCell ref="A7:B7"/>
    <mergeCell ref="A8:B8"/>
  </mergeCells>
  <pageMargins left="0.7" right="0.7" top="0.75" bottom="0.75" header="0.3" footer="0.3"/>
  <pageSetup scale="48" orientation="landscape" r:id="rId1"/>
  <ignoredErrors>
    <ignoredError sqref="C15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8</vt:i4>
      </vt:variant>
    </vt:vector>
  </HeadingPairs>
  <TitlesOfParts>
    <vt:vector size="9" baseType="lpstr">
      <vt:lpstr>Heat Loss</vt:lpstr>
      <vt:lpstr>area</vt:lpstr>
      <vt:lpstr>changeoft</vt:lpstr>
      <vt:lpstr>length</vt:lpstr>
      <vt:lpstr>T</vt:lpstr>
      <vt:lpstr>thickness</vt:lpstr>
      <vt:lpstr>Tinf</vt:lpstr>
      <vt:lpstr>To</vt:lpstr>
      <vt:lpstr>width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PabloEA</dc:creator>
  <cp:lastModifiedBy>melab15</cp:lastModifiedBy>
  <cp:lastPrinted>2016-04-11T22:54:50Z</cp:lastPrinted>
  <dcterms:created xsi:type="dcterms:W3CDTF">2016-04-04T16:10:10Z</dcterms:created>
  <dcterms:modified xsi:type="dcterms:W3CDTF">2016-05-12T17:13:50Z</dcterms:modified>
</cp:coreProperties>
</file>